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rumenacker\Documents\Website\New Website\2023 Assessment\"/>
    </mc:Choice>
  </mc:AlternateContent>
  <bookViews>
    <workbookView xWindow="-120" yWindow="-120" windowWidth="29040" windowHeight="15720"/>
  </bookViews>
  <sheets>
    <sheet name="2023" sheetId="9" r:id="rId1"/>
  </sheets>
  <definedNames>
    <definedName name="_xlnm.Print_Area" localSheetId="0">'2023'!$A$1:$E$34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9" l="1"/>
  <c r="E30" i="9"/>
  <c r="D29" i="9"/>
  <c r="E29" i="9" s="1"/>
  <c r="D28" i="9"/>
  <c r="E28" i="9" s="1"/>
  <c r="D27" i="9"/>
  <c r="E27" i="9" s="1"/>
  <c r="D26" i="9"/>
  <c r="E26" i="9" s="1"/>
  <c r="D25" i="9"/>
  <c r="E25" i="9" s="1"/>
  <c r="E24" i="9"/>
  <c r="D24" i="9"/>
  <c r="D23" i="9"/>
  <c r="E23" i="9" s="1"/>
  <c r="D22" i="9"/>
  <c r="E22" i="9" s="1"/>
  <c r="D21" i="9"/>
  <c r="E21" i="9" s="1"/>
  <c r="D20" i="9"/>
  <c r="E20" i="9" s="1"/>
  <c r="D19" i="9"/>
  <c r="E19" i="9" s="1"/>
  <c r="D18" i="9"/>
  <c r="E18" i="9" s="1"/>
  <c r="D17" i="9"/>
  <c r="E17" i="9" s="1"/>
  <c r="E16" i="9"/>
  <c r="D16" i="9"/>
  <c r="E15" i="9"/>
  <c r="E14" i="9"/>
  <c r="E13" i="9"/>
  <c r="E7" i="9"/>
  <c r="D5" i="9"/>
  <c r="C5" i="9"/>
  <c r="E3" i="9"/>
</calcChain>
</file>

<file path=xl/sharedStrings.xml><?xml version="1.0" encoding="utf-8"?>
<sst xmlns="http://schemas.openxmlformats.org/spreadsheetml/2006/main" count="34" uniqueCount="15">
  <si>
    <t>Auto</t>
  </si>
  <si>
    <t>Other</t>
  </si>
  <si>
    <t>Year</t>
  </si>
  <si>
    <t>Premium</t>
  </si>
  <si>
    <t>Assessed</t>
  </si>
  <si>
    <t>Percentage</t>
  </si>
  <si>
    <t>Account</t>
  </si>
  <si>
    <t>Total</t>
  </si>
  <si>
    <t>Uniform Percentage</t>
  </si>
  <si>
    <t>Base Yr</t>
  </si>
  <si>
    <t>2023 Assessment</t>
  </si>
  <si>
    <t>Mutual Aid eXchange</t>
  </si>
  <si>
    <t>2022 PA Net Written Premiums</t>
  </si>
  <si>
    <t>Assessments Authorized, but Not Called - Not Reflected of 2023 Assessment</t>
  </si>
  <si>
    <t>Link to 2023 Assessment 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</si>
</sst>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%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Verdana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165" fontId="0" fillId="0" borderId="0" xfId="2" applyNumberFormat="1" applyFont="1"/>
    <xf numFmtId="0" fontId="2" fillId="0" borderId="0" xfId="0" applyFont="1"/>
    <xf numFmtId="164" fontId="0" fillId="0" borderId="1" xfId="0" applyNumberFormat="1" applyBorder="1"/>
    <xf numFmtId="0" fontId="4" fillId="0" borderId="0" xfId="0" applyFont="1" applyAlignment="1">
      <alignment horizontal="center"/>
    </xf>
    <xf numFmtId="166" fontId="0" fillId="0" borderId="0" xfId="3" applyNumberFormat="1" applyFont="1"/>
    <xf numFmtId="166" fontId="0" fillId="0" borderId="0" xfId="3" applyNumberFormat="1" applyFont="1" applyBorder="1"/>
    <xf numFmtId="164" fontId="0" fillId="0" borderId="2" xfId="1" applyNumberFormat="1" applyFont="1" applyBorder="1"/>
    <xf numFmtId="164" fontId="0" fillId="0" borderId="0" xfId="1" applyNumberFormat="1" applyFont="1" applyFill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5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164" fontId="0" fillId="0" borderId="0" xfId="1" applyNumberFormat="1" applyFont="1" applyFill="1" applyBorder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Normal="100" workbookViewId="0"/>
  </sheetViews>
  <sheetFormatPr defaultRowHeight="15" x14ac:dyDescent="0.25"/>
  <cols>
    <col min="1" max="1" width="26.28515625" customWidth="1"/>
    <col min="2" max="2" width="9" style="1" bestFit="1" customWidth="1"/>
    <col min="3" max="3" width="18" bestFit="1" customWidth="1"/>
    <col min="4" max="4" width="16.5703125" bestFit="1" customWidth="1"/>
    <col min="5" max="5" width="18.5703125" customWidth="1"/>
    <col min="6" max="6" width="4.7109375" customWidth="1"/>
    <col min="7" max="7" width="12.5703125" bestFit="1" customWidth="1"/>
  </cols>
  <sheetData>
    <row r="1" spans="1:6" x14ac:dyDescent="0.25">
      <c r="A1" s="6" t="s">
        <v>10</v>
      </c>
    </row>
    <row r="2" spans="1:6" x14ac:dyDescent="0.25">
      <c r="A2" s="6"/>
      <c r="B2" s="8" t="s">
        <v>9</v>
      </c>
      <c r="C2" s="8" t="s">
        <v>0</v>
      </c>
      <c r="D2" s="8" t="s">
        <v>1</v>
      </c>
      <c r="E2" s="8" t="s">
        <v>7</v>
      </c>
    </row>
    <row r="3" spans="1:6" x14ac:dyDescent="0.25">
      <c r="A3" t="s">
        <v>11</v>
      </c>
      <c r="B3" s="1">
        <v>2022</v>
      </c>
      <c r="C3" s="12">
        <v>0</v>
      </c>
      <c r="D3" s="12">
        <v>750000</v>
      </c>
      <c r="E3" s="12">
        <f>SUM(C3:D3)</f>
        <v>750000</v>
      </c>
    </row>
    <row r="4" spans="1:6" x14ac:dyDescent="0.25">
      <c r="A4" s="14"/>
      <c r="B4" s="13"/>
      <c r="C4" s="13"/>
      <c r="D4" s="13"/>
      <c r="E4" s="13"/>
    </row>
    <row r="5" spans="1:6" x14ac:dyDescent="0.25">
      <c r="A5" s="13" t="s">
        <v>8</v>
      </c>
      <c r="B5" s="13"/>
      <c r="C5" s="15">
        <f>C3/C7</f>
        <v>0</v>
      </c>
      <c r="D5" s="15">
        <f>D3/D7</f>
        <v>6.4974810302177494E-5</v>
      </c>
      <c r="E5" s="16"/>
    </row>
    <row r="6" spans="1:6" x14ac:dyDescent="0.25">
      <c r="A6" s="14"/>
      <c r="B6" s="13"/>
      <c r="C6" s="16"/>
      <c r="D6" s="16"/>
      <c r="E6" s="16"/>
    </row>
    <row r="7" spans="1:6" x14ac:dyDescent="0.25">
      <c r="A7" s="17" t="s">
        <v>12</v>
      </c>
      <c r="B7" s="13"/>
      <c r="C7" s="18">
        <v>11694483253</v>
      </c>
      <c r="D7" s="18">
        <v>11542934816</v>
      </c>
      <c r="E7" s="18">
        <f>SUM(C7:D7)</f>
        <v>23237418069</v>
      </c>
    </row>
    <row r="11" spans="1:6" x14ac:dyDescent="0.25">
      <c r="A11" s="6" t="s">
        <v>13</v>
      </c>
    </row>
    <row r="12" spans="1:6" x14ac:dyDescent="0.25">
      <c r="A12" s="6" t="s">
        <v>6</v>
      </c>
      <c r="B12" s="2" t="s">
        <v>2</v>
      </c>
      <c r="C12" s="2" t="s">
        <v>3</v>
      </c>
      <c r="D12" s="2" t="s">
        <v>4</v>
      </c>
      <c r="E12" s="2" t="s">
        <v>5</v>
      </c>
      <c r="F12" s="2"/>
    </row>
    <row r="13" spans="1:6" x14ac:dyDescent="0.25">
      <c r="A13" t="s">
        <v>1</v>
      </c>
      <c r="B13" s="1">
        <v>1984</v>
      </c>
      <c r="C13" s="3">
        <v>1913262673</v>
      </c>
      <c r="D13" s="3">
        <v>700000</v>
      </c>
      <c r="E13" s="5">
        <f>D13/C13</f>
        <v>3.6586717018965227E-4</v>
      </c>
    </row>
    <row r="14" spans="1:6" x14ac:dyDescent="0.25">
      <c r="A14" t="s">
        <v>1</v>
      </c>
      <c r="B14" s="1">
        <v>1987</v>
      </c>
      <c r="C14" s="9">
        <v>3554259096</v>
      </c>
      <c r="D14" s="9">
        <v>1000000</v>
      </c>
      <c r="E14" s="5">
        <f t="shared" ref="E14:E30" si="0">D14/C14</f>
        <v>2.8135258938365252E-4</v>
      </c>
    </row>
    <row r="15" spans="1:6" x14ac:dyDescent="0.25">
      <c r="A15" t="s">
        <v>1</v>
      </c>
      <c r="B15" s="1">
        <v>1995</v>
      </c>
      <c r="C15" s="9">
        <v>3971480219</v>
      </c>
      <c r="D15" s="9">
        <v>1000000</v>
      </c>
      <c r="E15" s="5">
        <f t="shared" si="0"/>
        <v>2.5179528660772109E-4</v>
      </c>
    </row>
    <row r="16" spans="1:6" x14ac:dyDescent="0.25">
      <c r="A16" t="s">
        <v>1</v>
      </c>
      <c r="B16" s="1">
        <v>2002</v>
      </c>
      <c r="C16" s="9">
        <v>5573594096</v>
      </c>
      <c r="D16" s="9">
        <f>10465000-7250000-50000-85000-100000-2250000</f>
        <v>730000</v>
      </c>
      <c r="E16" s="5">
        <f t="shared" si="0"/>
        <v>1.3097473325585351E-4</v>
      </c>
    </row>
    <row r="17" spans="1:7" x14ac:dyDescent="0.25">
      <c r="A17" t="s">
        <v>0</v>
      </c>
      <c r="B17" s="1">
        <v>2003</v>
      </c>
      <c r="C17" s="9">
        <v>8030746898</v>
      </c>
      <c r="D17" s="9">
        <f>25000-20000</f>
        <v>5000</v>
      </c>
      <c r="E17" s="5">
        <f>D17/C17</f>
        <v>6.2260709539298442E-7</v>
      </c>
      <c r="G17" s="3"/>
    </row>
    <row r="18" spans="1:7" x14ac:dyDescent="0.25">
      <c r="A18" t="s">
        <v>1</v>
      </c>
      <c r="B18" s="1">
        <v>2003</v>
      </c>
      <c r="C18" s="9">
        <v>6139331564</v>
      </c>
      <c r="D18" s="9">
        <f>5850000-350000-480000-5000000</f>
        <v>20000</v>
      </c>
      <c r="E18" s="5">
        <f t="shared" si="0"/>
        <v>3.2576836405573224E-6</v>
      </c>
    </row>
    <row r="19" spans="1:7" x14ac:dyDescent="0.25">
      <c r="A19" t="s">
        <v>0</v>
      </c>
      <c r="B19" s="1">
        <v>2005</v>
      </c>
      <c r="C19" s="9">
        <v>8369113789</v>
      </c>
      <c r="D19" s="9">
        <f>1200000-500000</f>
        <v>700000</v>
      </c>
      <c r="E19" s="5">
        <f t="shared" si="0"/>
        <v>8.3640874965763951E-5</v>
      </c>
      <c r="G19" s="3"/>
    </row>
    <row r="20" spans="1:7" x14ac:dyDescent="0.25">
      <c r="A20" t="s">
        <v>1</v>
      </c>
      <c r="B20" s="1">
        <v>2005</v>
      </c>
      <c r="C20" s="9">
        <v>6785549829</v>
      </c>
      <c r="D20" s="9">
        <f>750000-500000</f>
        <v>250000</v>
      </c>
      <c r="E20" s="5">
        <f t="shared" si="0"/>
        <v>3.6842998179978435E-5</v>
      </c>
    </row>
    <row r="21" spans="1:7" x14ac:dyDescent="0.25">
      <c r="A21" t="s">
        <v>1</v>
      </c>
      <c r="B21" s="1">
        <v>2007</v>
      </c>
      <c r="C21" s="9">
        <v>7241536350</v>
      </c>
      <c r="D21" s="9">
        <f>12800000-1500000-1000000-1000000-300000-6000000</f>
        <v>3000000</v>
      </c>
      <c r="E21" s="5">
        <f t="shared" si="0"/>
        <v>4.1427673010299812E-4</v>
      </c>
    </row>
    <row r="22" spans="1:7" x14ac:dyDescent="0.25">
      <c r="A22" t="s">
        <v>0</v>
      </c>
      <c r="B22" s="1">
        <v>2012</v>
      </c>
      <c r="C22" s="9">
        <v>8280605133</v>
      </c>
      <c r="D22" s="10">
        <f>1845000-10000-625000-5000-260000-100000</f>
        <v>845000</v>
      </c>
      <c r="E22" s="5">
        <f t="shared" si="0"/>
        <v>1.020456822210363E-4</v>
      </c>
    </row>
    <row r="23" spans="1:7" x14ac:dyDescent="0.25">
      <c r="A23" t="s">
        <v>1</v>
      </c>
      <c r="B23" s="1">
        <v>2012</v>
      </c>
      <c r="C23" s="9">
        <v>7803513258</v>
      </c>
      <c r="D23" s="10">
        <f>1230000-500000-30000-80000-40000</f>
        <v>580000</v>
      </c>
      <c r="E23" s="5">
        <f t="shared" si="0"/>
        <v>7.4325496840207963E-5</v>
      </c>
    </row>
    <row r="24" spans="1:7" x14ac:dyDescent="0.25">
      <c r="A24" t="s">
        <v>1</v>
      </c>
      <c r="B24" s="1">
        <v>2014</v>
      </c>
      <c r="C24" s="9">
        <v>8395058330</v>
      </c>
      <c r="D24" s="10">
        <f>14000000-4000000-2000000-5000000</f>
        <v>3000000</v>
      </c>
      <c r="E24" s="5">
        <f t="shared" si="0"/>
        <v>3.5735308583615283E-4</v>
      </c>
    </row>
    <row r="25" spans="1:7" x14ac:dyDescent="0.25">
      <c r="A25" t="s">
        <v>1</v>
      </c>
      <c r="B25" s="1">
        <v>2015</v>
      </c>
      <c r="C25" s="9">
        <v>8658232481</v>
      </c>
      <c r="D25" s="10">
        <f>7150000-4000000-400000-1400000</f>
        <v>1350000</v>
      </c>
      <c r="E25" s="5">
        <f t="shared" si="0"/>
        <v>1.559209692004111E-4</v>
      </c>
    </row>
    <row r="26" spans="1:7" x14ac:dyDescent="0.25">
      <c r="A26" t="s">
        <v>0</v>
      </c>
      <c r="B26" s="1">
        <v>2016</v>
      </c>
      <c r="C26" s="9">
        <v>9619185189</v>
      </c>
      <c r="D26" s="10">
        <f>1050000-500000-50000</f>
        <v>500000</v>
      </c>
      <c r="E26" s="5">
        <f t="shared" si="0"/>
        <v>5.1979454618648369E-5</v>
      </c>
    </row>
    <row r="27" spans="1:7" x14ac:dyDescent="0.25">
      <c r="A27" t="s">
        <v>0</v>
      </c>
      <c r="B27" s="1">
        <v>2017</v>
      </c>
      <c r="C27" s="9">
        <v>10159536215</v>
      </c>
      <c r="D27" s="10">
        <f>22465000-300000-350000-10000000-165000-5000000-6000000</f>
        <v>650000</v>
      </c>
      <c r="E27" s="5">
        <f t="shared" si="0"/>
        <v>6.3979298488085558E-5</v>
      </c>
      <c r="G27" s="4"/>
    </row>
    <row r="28" spans="1:7" x14ac:dyDescent="0.25">
      <c r="A28" t="s">
        <v>0</v>
      </c>
      <c r="B28" s="1">
        <v>2020</v>
      </c>
      <c r="C28" s="9">
        <v>10579607537</v>
      </c>
      <c r="D28" s="10">
        <f>4600000-2600000</f>
        <v>2000000</v>
      </c>
      <c r="E28" s="5">
        <f t="shared" si="0"/>
        <v>1.8904292933413756E-4</v>
      </c>
      <c r="G28" s="4"/>
    </row>
    <row r="29" spans="1:7" x14ac:dyDescent="0.25">
      <c r="A29" t="s">
        <v>1</v>
      </c>
      <c r="B29" s="1">
        <v>2020</v>
      </c>
      <c r="C29" s="9">
        <v>10252948939</v>
      </c>
      <c r="D29" s="10">
        <f>44000000-23000000</f>
        <v>21000000</v>
      </c>
      <c r="E29" s="5">
        <f t="shared" si="0"/>
        <v>2.0481912203932414E-3</v>
      </c>
      <c r="G29" s="4"/>
    </row>
    <row r="30" spans="1:7" x14ac:dyDescent="0.25">
      <c r="A30" t="s">
        <v>1</v>
      </c>
      <c r="B30" s="1">
        <v>2021</v>
      </c>
      <c r="C30" s="9">
        <v>11143492827</v>
      </c>
      <c r="D30" s="10">
        <v>7500000</v>
      </c>
      <c r="E30" s="5">
        <f t="shared" si="0"/>
        <v>6.7303852718673268E-4</v>
      </c>
      <c r="G30" s="4"/>
    </row>
    <row r="31" spans="1:7" x14ac:dyDescent="0.25">
      <c r="C31" s="3"/>
      <c r="D31" s="11"/>
      <c r="E31" s="5"/>
      <c r="G31" s="4"/>
    </row>
    <row r="32" spans="1:7" ht="15.75" thickBot="1" x14ac:dyDescent="0.3">
      <c r="A32" t="s">
        <v>7</v>
      </c>
      <c r="D32" s="7">
        <f>SUM(D13:D30)</f>
        <v>44830000</v>
      </c>
    </row>
    <row r="33" spans="1:4" ht="15.75" thickTop="1" x14ac:dyDescent="0.25">
      <c r="D33" s="4"/>
    </row>
    <row r="34" spans="1:4" x14ac:dyDescent="0.25">
      <c r="A34" t="s">
        <v>14</v>
      </c>
    </row>
    <row r="35" spans="1:4" x14ac:dyDescent="0.25">
      <c r="D35" s="4"/>
    </row>
  </sheetData>
  <pageMargins left="0.7" right="0.2" top="1.25" bottom="0.75" header="0.3" footer="0.3"/>
  <pageSetup scale="103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PC52</dc:creator>
  <cp:lastModifiedBy>Joe Krumenacker</cp:lastModifiedBy>
  <cp:lastPrinted>2022-12-12T20:07:34Z</cp:lastPrinted>
  <dcterms:created xsi:type="dcterms:W3CDTF">2010-11-17T20:50:32Z</dcterms:created>
  <dcterms:modified xsi:type="dcterms:W3CDTF">2023-12-28T19:29:32Z</dcterms:modified>
</cp:coreProperties>
</file>